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旅行代金比較表" sheetId="1" r:id="rId1"/>
    <sheet name="使用例" sheetId="2" r:id="rId2"/>
  </sheets>
  <calcPr calcId="125725"/>
</workbook>
</file>

<file path=xl/calcChain.xml><?xml version="1.0" encoding="utf-8"?>
<calcChain xmlns="http://schemas.openxmlformats.org/spreadsheetml/2006/main">
  <c r="I44" i="2"/>
  <c r="I43"/>
  <c r="I42"/>
  <c r="I41"/>
  <c r="H41"/>
  <c r="G41"/>
  <c r="H44"/>
  <c r="H21" s="1"/>
  <c r="G44"/>
  <c r="H43"/>
  <c r="G43"/>
  <c r="H42"/>
  <c r="G42"/>
  <c r="G21" s="1"/>
  <c r="I21"/>
  <c r="G2"/>
  <c r="G2" i="1"/>
  <c r="M21"/>
  <c r="M4" s="1"/>
  <c r="M3" s="1"/>
  <c r="L21"/>
  <c r="L5" s="1"/>
  <c r="K21"/>
  <c r="K4" s="1"/>
  <c r="K3" s="1"/>
  <c r="J21"/>
  <c r="I21"/>
  <c r="H21"/>
  <c r="G21"/>
  <c r="H5" i="2" l="1"/>
  <c r="I5"/>
  <c r="I4" s="1"/>
  <c r="G5"/>
  <c r="G4" s="1"/>
  <c r="H4"/>
  <c r="H3" s="1"/>
  <c r="M5" i="1"/>
  <c r="K5"/>
  <c r="L4"/>
  <c r="L3" s="1"/>
  <c r="H5"/>
  <c r="H4" s="1"/>
  <c r="J5"/>
  <c r="J4" s="1"/>
  <c r="G5"/>
  <c r="G4" s="1"/>
  <c r="I5"/>
  <c r="I4" s="1"/>
  <c r="G3" i="2" l="1"/>
  <c r="I3"/>
  <c r="J3" i="1"/>
  <c r="I3"/>
  <c r="G3"/>
  <c r="H3"/>
  <c r="C13" i="2" l="1"/>
  <c r="D13" s="1"/>
  <c r="C9"/>
  <c r="D9" s="1"/>
  <c r="C12"/>
  <c r="D12" s="1"/>
  <c r="C11"/>
  <c r="D11" s="1"/>
  <c r="C14"/>
  <c r="D14" s="1"/>
  <c r="C10"/>
  <c r="D10" s="1"/>
  <c r="C8"/>
  <c r="D8" s="1"/>
  <c r="C14" i="1"/>
  <c r="D14" s="1"/>
  <c r="C12"/>
  <c r="D12" s="1"/>
  <c r="C10"/>
  <c r="D10" s="1"/>
  <c r="C8"/>
  <c r="D8" s="1"/>
  <c r="C13"/>
  <c r="D13" s="1"/>
  <c r="C11"/>
  <c r="D11" s="1"/>
  <c r="C9"/>
  <c r="D9" s="1"/>
</calcChain>
</file>

<file path=xl/sharedStrings.xml><?xml version="1.0" encoding="utf-8"?>
<sst xmlns="http://schemas.openxmlformats.org/spreadsheetml/2006/main" count="171" uniqueCount="85">
  <si>
    <t>プラン名</t>
    <rPh sb="3" eb="4">
      <t>メイ</t>
    </rPh>
    <phoneticPr fontId="1"/>
  </si>
  <si>
    <t>交通手段：往路</t>
    <rPh sb="0" eb="2">
      <t>コウツウ</t>
    </rPh>
    <rPh sb="2" eb="4">
      <t>シュダン</t>
    </rPh>
    <rPh sb="5" eb="7">
      <t>オウロ</t>
    </rPh>
    <phoneticPr fontId="1"/>
  </si>
  <si>
    <t>交通手段：復路</t>
    <rPh sb="0" eb="2">
      <t>コウツウ</t>
    </rPh>
    <rPh sb="2" eb="4">
      <t>シュダン</t>
    </rPh>
    <rPh sb="5" eb="7">
      <t>フクロ</t>
    </rPh>
    <phoneticPr fontId="1"/>
  </si>
  <si>
    <t>ANA</t>
    <phoneticPr fontId="1"/>
  </si>
  <si>
    <t>往路追加理由</t>
    <rPh sb="0" eb="2">
      <t>オウロ</t>
    </rPh>
    <rPh sb="2" eb="4">
      <t>ツイカ</t>
    </rPh>
    <rPh sb="4" eb="6">
      <t>リユウ</t>
    </rPh>
    <phoneticPr fontId="1"/>
  </si>
  <si>
    <t>復路追加理由</t>
    <rPh sb="0" eb="2">
      <t>フクロ</t>
    </rPh>
    <rPh sb="2" eb="4">
      <t>ツイカ</t>
    </rPh>
    <rPh sb="4" eb="6">
      <t>リユウ</t>
    </rPh>
    <phoneticPr fontId="1"/>
  </si>
  <si>
    <t>宿泊場所</t>
    <rPh sb="0" eb="2">
      <t>シュクハク</t>
    </rPh>
    <rPh sb="2" eb="4">
      <t>バショ</t>
    </rPh>
    <phoneticPr fontId="1"/>
  </si>
  <si>
    <t>往路交通費</t>
    <rPh sb="0" eb="2">
      <t>オウロ</t>
    </rPh>
    <rPh sb="2" eb="5">
      <t>コウツウヒ</t>
    </rPh>
    <phoneticPr fontId="1"/>
  </si>
  <si>
    <t>復路交通費</t>
    <rPh sb="0" eb="2">
      <t>フクロ</t>
    </rPh>
    <rPh sb="2" eb="5">
      <t>コウツウヒ</t>
    </rPh>
    <phoneticPr fontId="1"/>
  </si>
  <si>
    <t>個人手配 / ツアー</t>
    <rPh sb="0" eb="2">
      <t>コジン</t>
    </rPh>
    <rPh sb="2" eb="4">
      <t>テハイ</t>
    </rPh>
    <phoneticPr fontId="1"/>
  </si>
  <si>
    <t>往路交通費追加</t>
    <rPh sb="0" eb="2">
      <t>オウロ</t>
    </rPh>
    <rPh sb="2" eb="5">
      <t>コウツウヒ</t>
    </rPh>
    <rPh sb="5" eb="7">
      <t>ツイカ</t>
    </rPh>
    <phoneticPr fontId="1"/>
  </si>
  <si>
    <t>ツアー基本料金</t>
    <rPh sb="3" eb="5">
      <t>キホン</t>
    </rPh>
    <rPh sb="5" eb="7">
      <t>リョウキン</t>
    </rPh>
    <phoneticPr fontId="1"/>
  </si>
  <si>
    <t>宿泊費</t>
    <rPh sb="0" eb="3">
      <t>シュクハクヒ</t>
    </rPh>
    <phoneticPr fontId="1"/>
  </si>
  <si>
    <t>宿泊費追加</t>
    <rPh sb="0" eb="3">
      <t>シュクハクヒ</t>
    </rPh>
    <rPh sb="3" eb="5">
      <t>ツイカ</t>
    </rPh>
    <phoneticPr fontId="1"/>
  </si>
  <si>
    <t>レンタカー代</t>
    <rPh sb="5" eb="6">
      <t>ダイ</t>
    </rPh>
    <phoneticPr fontId="1"/>
  </si>
  <si>
    <t>ガソリン代</t>
    <rPh sb="4" eb="5">
      <t>ダイ</t>
    </rPh>
    <phoneticPr fontId="1"/>
  </si>
  <si>
    <t>高速代</t>
    <rPh sb="0" eb="2">
      <t>コウソク</t>
    </rPh>
    <rPh sb="2" eb="3">
      <t>ダイ</t>
    </rPh>
    <phoneticPr fontId="1"/>
  </si>
  <si>
    <t>朝食代</t>
    <rPh sb="0" eb="2">
      <t>チョウショク</t>
    </rPh>
    <rPh sb="2" eb="3">
      <t>ダイ</t>
    </rPh>
    <phoneticPr fontId="1"/>
  </si>
  <si>
    <t>昼食代</t>
    <rPh sb="0" eb="2">
      <t>チュウショク</t>
    </rPh>
    <rPh sb="2" eb="3">
      <t>ダイ</t>
    </rPh>
    <phoneticPr fontId="1"/>
  </si>
  <si>
    <t>夕食代</t>
    <rPh sb="0" eb="2">
      <t>ユウショク</t>
    </rPh>
    <rPh sb="2" eb="3">
      <t>ダイ</t>
    </rPh>
    <phoneticPr fontId="1"/>
  </si>
  <si>
    <t>おやつ代</t>
    <rPh sb="3" eb="4">
      <t>ダイ</t>
    </rPh>
    <phoneticPr fontId="1"/>
  </si>
  <si>
    <t>お酒、おつまみ代</t>
    <rPh sb="1" eb="2">
      <t>サケ</t>
    </rPh>
    <rPh sb="7" eb="8">
      <t>ダイ</t>
    </rPh>
    <phoneticPr fontId="1"/>
  </si>
  <si>
    <t>施設入館料等　1</t>
    <rPh sb="0" eb="2">
      <t>シセツ</t>
    </rPh>
    <rPh sb="2" eb="5">
      <t>ニュウカンリョウ</t>
    </rPh>
    <rPh sb="5" eb="6">
      <t>ナド</t>
    </rPh>
    <phoneticPr fontId="1"/>
  </si>
  <si>
    <t>施設入館料等　2</t>
    <rPh sb="0" eb="2">
      <t>シセツ</t>
    </rPh>
    <rPh sb="2" eb="5">
      <t>ニュウカンリョウ</t>
    </rPh>
    <rPh sb="5" eb="6">
      <t>ナド</t>
    </rPh>
    <phoneticPr fontId="1"/>
  </si>
  <si>
    <t>施設入館料等　3</t>
    <rPh sb="0" eb="2">
      <t>シセツ</t>
    </rPh>
    <rPh sb="2" eb="5">
      <t>ニュウカンリョウ</t>
    </rPh>
    <rPh sb="5" eb="6">
      <t>ナド</t>
    </rPh>
    <phoneticPr fontId="1"/>
  </si>
  <si>
    <t>施設入館料等　4</t>
    <rPh sb="0" eb="2">
      <t>シセツ</t>
    </rPh>
    <rPh sb="2" eb="5">
      <t>ニュウカンリョウ</t>
    </rPh>
    <rPh sb="5" eb="6">
      <t>ナド</t>
    </rPh>
    <phoneticPr fontId="1"/>
  </si>
  <si>
    <t>施設入館料等　5</t>
    <rPh sb="0" eb="2">
      <t>シセツ</t>
    </rPh>
    <rPh sb="2" eb="5">
      <t>ニュウカンリョウ</t>
    </rPh>
    <rPh sb="5" eb="6">
      <t>ナド</t>
    </rPh>
    <phoneticPr fontId="1"/>
  </si>
  <si>
    <t>旅行代金合計</t>
    <rPh sb="0" eb="2">
      <t>リョコウ</t>
    </rPh>
    <rPh sb="2" eb="4">
      <t>ダイキン</t>
    </rPh>
    <rPh sb="4" eb="6">
      <t>ゴウケイ</t>
    </rPh>
    <phoneticPr fontId="1"/>
  </si>
  <si>
    <t>お土産代</t>
    <rPh sb="1" eb="3">
      <t>ミヤゲ</t>
    </rPh>
    <rPh sb="3" eb="4">
      <t>ダイ</t>
    </rPh>
    <phoneticPr fontId="1"/>
  </si>
  <si>
    <t>空港使用料</t>
    <rPh sb="0" eb="2">
      <t>クウコウ</t>
    </rPh>
    <rPh sb="2" eb="5">
      <t>シヨウリョウ</t>
    </rPh>
    <phoneticPr fontId="1"/>
  </si>
  <si>
    <t>入湯税</t>
    <rPh sb="0" eb="2">
      <t>ニュウトウ</t>
    </rPh>
    <rPh sb="2" eb="3">
      <t>ゼイ</t>
    </rPh>
    <phoneticPr fontId="1"/>
  </si>
  <si>
    <t>燃油サーチャージ</t>
    <rPh sb="0" eb="1">
      <t>ネン</t>
    </rPh>
    <rPh sb="1" eb="2">
      <t>ユ</t>
    </rPh>
    <phoneticPr fontId="1"/>
  </si>
  <si>
    <t>宿泊費追加理由</t>
    <rPh sb="0" eb="3">
      <t>シュクハクヒ</t>
    </rPh>
    <rPh sb="3" eb="5">
      <t>ツイカ</t>
    </rPh>
    <rPh sb="5" eb="7">
      <t>リユウ</t>
    </rPh>
    <phoneticPr fontId="1"/>
  </si>
  <si>
    <t>その他備考</t>
    <rPh sb="2" eb="3">
      <t>タ</t>
    </rPh>
    <rPh sb="3" eb="5">
      <t>ビコウ</t>
    </rPh>
    <phoneticPr fontId="1"/>
  </si>
  <si>
    <t>その他費用</t>
    <rPh sb="2" eb="3">
      <t>タ</t>
    </rPh>
    <rPh sb="3" eb="5">
      <t>ヒヨウ</t>
    </rPh>
    <phoneticPr fontId="1"/>
  </si>
  <si>
    <t>総額</t>
    <rPh sb="0" eb="2">
      <t>ソウガク</t>
    </rPh>
    <phoneticPr fontId="1"/>
  </si>
  <si>
    <t>旅行代金総額　安いのは？！</t>
    <rPh sb="0" eb="2">
      <t>リョコウ</t>
    </rPh>
    <rPh sb="2" eb="4">
      <t>ダイキン</t>
    </rPh>
    <rPh sb="4" eb="6">
      <t>ソウガク</t>
    </rPh>
    <rPh sb="7" eb="8">
      <t>ヤス</t>
    </rPh>
    <phoneticPr fontId="1"/>
  </si>
  <si>
    <t>個人手配</t>
    <rPh sb="0" eb="2">
      <t>コジン</t>
    </rPh>
    <rPh sb="2" eb="4">
      <t>テハイ</t>
    </rPh>
    <phoneticPr fontId="1"/>
  </si>
  <si>
    <t>カフーリゾート</t>
    <phoneticPr fontId="1"/>
  </si>
  <si>
    <t>込み</t>
    <rPh sb="0" eb="1">
      <t>コ</t>
    </rPh>
    <phoneticPr fontId="1"/>
  </si>
  <si>
    <t>順位計算→</t>
    <rPh sb="0" eb="2">
      <t>ジュンイ</t>
    </rPh>
    <rPh sb="2" eb="4">
      <t>ケイサン</t>
    </rPh>
    <phoneticPr fontId="1"/>
  </si>
  <si>
    <t>同順位対策1</t>
    <rPh sb="0" eb="1">
      <t>ドウ</t>
    </rPh>
    <rPh sb="1" eb="3">
      <t>ジュンイ</t>
    </rPh>
    <rPh sb="3" eb="5">
      <t>タイサク</t>
    </rPh>
    <phoneticPr fontId="1"/>
  </si>
  <si>
    <t>順位</t>
    <rPh sb="0" eb="2">
      <t>ジュンイ</t>
    </rPh>
    <phoneticPr fontId="1"/>
  </si>
  <si>
    <t>旅行代金の行数</t>
    <rPh sb="0" eb="2">
      <t>リョコウ</t>
    </rPh>
    <rPh sb="2" eb="4">
      <t>ダイキン</t>
    </rPh>
    <rPh sb="5" eb="7">
      <t>ギョウスウ</t>
    </rPh>
    <phoneticPr fontId="1"/>
  </si>
  <si>
    <t>同順位対策最終順位</t>
    <rPh sb="0" eb="1">
      <t>ドウ</t>
    </rPh>
    <rPh sb="1" eb="3">
      <t>ジュンイ</t>
    </rPh>
    <rPh sb="3" eb="5">
      <t>タイサク</t>
    </rPh>
    <rPh sb="5" eb="7">
      <t>サイシュウ</t>
    </rPh>
    <rPh sb="7" eb="9">
      <t>ジュンイ</t>
    </rPh>
    <phoneticPr fontId="1"/>
  </si>
  <si>
    <t>ツアー</t>
    <phoneticPr fontId="1"/>
  </si>
  <si>
    <t>個人手配か、ツアーか</t>
    <rPh sb="0" eb="2">
      <t>コジン</t>
    </rPh>
    <rPh sb="2" eb="4">
      <t>テハイ</t>
    </rPh>
    <phoneticPr fontId="1"/>
  </si>
  <si>
    <t>宿泊する場所</t>
    <rPh sb="0" eb="2">
      <t>シュクハク</t>
    </rPh>
    <rPh sb="4" eb="6">
      <t>バショ</t>
    </rPh>
    <phoneticPr fontId="1"/>
  </si>
  <si>
    <t>飛行機か、新幹線化、自家用車か、飛行機なら航空会社等</t>
    <rPh sb="0" eb="3">
      <t>ヒコウキ</t>
    </rPh>
    <rPh sb="5" eb="8">
      <t>シンカンセン</t>
    </rPh>
    <rPh sb="8" eb="9">
      <t>カ</t>
    </rPh>
    <rPh sb="10" eb="14">
      <t>ジカヨウシャ</t>
    </rPh>
    <rPh sb="16" eb="19">
      <t>ヒコウキ</t>
    </rPh>
    <rPh sb="21" eb="23">
      <t>コウクウ</t>
    </rPh>
    <rPh sb="23" eb="25">
      <t>カイシャ</t>
    </rPh>
    <rPh sb="25" eb="26">
      <t>ナド</t>
    </rPh>
    <phoneticPr fontId="1"/>
  </si>
  <si>
    <t>午前便指定等</t>
    <rPh sb="0" eb="2">
      <t>ゴゼン</t>
    </rPh>
    <rPh sb="2" eb="3">
      <t>ビン</t>
    </rPh>
    <rPh sb="3" eb="5">
      <t>シテイ</t>
    </rPh>
    <rPh sb="5" eb="6">
      <t>ナド</t>
    </rPh>
    <phoneticPr fontId="1"/>
  </si>
  <si>
    <t>同上</t>
    <rPh sb="0" eb="2">
      <t>ドウジョウ</t>
    </rPh>
    <phoneticPr fontId="1"/>
  </si>
  <si>
    <t>宿泊費追加の理由</t>
    <rPh sb="0" eb="3">
      <t>シュクハクヒ</t>
    </rPh>
    <rPh sb="3" eb="5">
      <t>ツイカ</t>
    </rPh>
    <rPh sb="6" eb="8">
      <t>リユウ</t>
    </rPh>
    <phoneticPr fontId="1"/>
  </si>
  <si>
    <t>その他メモ書きに利用</t>
    <rPh sb="2" eb="3">
      <t>タ</t>
    </rPh>
    <rPh sb="5" eb="6">
      <t>ガ</t>
    </rPh>
    <rPh sb="8" eb="10">
      <t>リヨウ</t>
    </rPh>
    <phoneticPr fontId="1"/>
  </si>
  <si>
    <t>ツアー手配の場合の料金</t>
    <rPh sb="3" eb="5">
      <t>テハイ</t>
    </rPh>
    <rPh sb="6" eb="8">
      <t>バアイ</t>
    </rPh>
    <rPh sb="9" eb="11">
      <t>リョウキン</t>
    </rPh>
    <phoneticPr fontId="1"/>
  </si>
  <si>
    <t>旅行代金の合計です</t>
    <rPh sb="0" eb="2">
      <t>リョコウ</t>
    </rPh>
    <rPh sb="2" eb="4">
      <t>ダイキン</t>
    </rPh>
    <rPh sb="5" eb="7">
      <t>ゴウケイ</t>
    </rPh>
    <phoneticPr fontId="1"/>
  </si>
  <si>
    <t>個人手配の場合の交通費</t>
    <rPh sb="0" eb="2">
      <t>コジン</t>
    </rPh>
    <rPh sb="2" eb="4">
      <t>テハイ</t>
    </rPh>
    <rPh sb="5" eb="7">
      <t>バアイ</t>
    </rPh>
    <rPh sb="8" eb="11">
      <t>コウツウヒ</t>
    </rPh>
    <phoneticPr fontId="1"/>
  </si>
  <si>
    <t>交通費、追加があれば（午前便指定、座席指定等）</t>
    <rPh sb="0" eb="3">
      <t>コウツウヒ</t>
    </rPh>
    <rPh sb="4" eb="6">
      <t>ツイカ</t>
    </rPh>
    <rPh sb="11" eb="13">
      <t>ゴゼン</t>
    </rPh>
    <rPh sb="13" eb="14">
      <t>ビン</t>
    </rPh>
    <rPh sb="14" eb="16">
      <t>シテイ</t>
    </rPh>
    <rPh sb="17" eb="19">
      <t>ザセキ</t>
    </rPh>
    <rPh sb="19" eb="21">
      <t>シテイ</t>
    </rPh>
    <rPh sb="21" eb="22">
      <t>ナド</t>
    </rPh>
    <phoneticPr fontId="1"/>
  </si>
  <si>
    <t>かかるのであれば入力</t>
    <rPh sb="8" eb="10">
      <t>ニュウリョク</t>
    </rPh>
    <phoneticPr fontId="1"/>
  </si>
  <si>
    <t>部屋風呂付、ｵｰｼｬﾝﾋﾞｭｰ等と比較したい時にどうぞ</t>
    <rPh sb="0" eb="2">
      <t>ヘヤ</t>
    </rPh>
    <rPh sb="2" eb="4">
      <t>ブロ</t>
    </rPh>
    <rPh sb="4" eb="5">
      <t>ツキ</t>
    </rPh>
    <rPh sb="15" eb="16">
      <t>ナド</t>
    </rPh>
    <rPh sb="17" eb="19">
      <t>ヒカク</t>
    </rPh>
    <rPh sb="22" eb="23">
      <t>トキ</t>
    </rPh>
    <phoneticPr fontId="1"/>
  </si>
  <si>
    <t>温泉宿泊時、少しですがかかります</t>
    <rPh sb="0" eb="2">
      <t>オンセン</t>
    </rPh>
    <rPh sb="2" eb="4">
      <t>シュクハク</t>
    </rPh>
    <rPh sb="4" eb="5">
      <t>ジ</t>
    </rPh>
    <rPh sb="6" eb="7">
      <t>スコ</t>
    </rPh>
    <phoneticPr fontId="1"/>
  </si>
  <si>
    <t>借りる予定であれば入力</t>
    <rPh sb="0" eb="1">
      <t>カ</t>
    </rPh>
    <rPh sb="3" eb="5">
      <t>ヨテイ</t>
    </rPh>
    <rPh sb="9" eb="11">
      <t>ニュウリョク</t>
    </rPh>
    <phoneticPr fontId="1"/>
  </si>
  <si>
    <t>おおよそですが、予算を入力</t>
    <rPh sb="8" eb="10">
      <t>ヨサン</t>
    </rPh>
    <rPh sb="11" eb="13">
      <t>ニュウリョク</t>
    </rPh>
    <phoneticPr fontId="1"/>
  </si>
  <si>
    <t>おおよそですが、予算を入力。含まれているならいりません</t>
    <rPh sb="8" eb="10">
      <t>ヨサン</t>
    </rPh>
    <rPh sb="11" eb="13">
      <t>ニュウリョク</t>
    </rPh>
    <rPh sb="14" eb="15">
      <t>フク</t>
    </rPh>
    <phoneticPr fontId="1"/>
  </si>
  <si>
    <t>お子さんがいるご家庭では大事ですね</t>
    <rPh sb="1" eb="2">
      <t>コ</t>
    </rPh>
    <rPh sb="8" eb="10">
      <t>カテイ</t>
    </rPh>
    <rPh sb="12" eb="14">
      <t>ダイジ</t>
    </rPh>
    <phoneticPr fontId="1"/>
  </si>
  <si>
    <t>カップルなら外で、ファミリーならお子さんが寝た後で？</t>
    <rPh sb="6" eb="7">
      <t>ソト</t>
    </rPh>
    <rPh sb="17" eb="18">
      <t>コ</t>
    </rPh>
    <rPh sb="21" eb="22">
      <t>ネ</t>
    </rPh>
    <rPh sb="23" eb="24">
      <t>アト</t>
    </rPh>
    <phoneticPr fontId="1"/>
  </si>
  <si>
    <t>遊びに行く予定の施設の入場料。割引があるかもしれないので探しましょう。</t>
    <rPh sb="0" eb="1">
      <t>アソ</t>
    </rPh>
    <rPh sb="3" eb="4">
      <t>イ</t>
    </rPh>
    <rPh sb="5" eb="7">
      <t>ヨテイ</t>
    </rPh>
    <rPh sb="8" eb="10">
      <t>シセツ</t>
    </rPh>
    <rPh sb="11" eb="14">
      <t>ニュウジョウリョウ</t>
    </rPh>
    <rPh sb="15" eb="17">
      <t>ワリビキ</t>
    </rPh>
    <rPh sb="28" eb="29">
      <t>サガ</t>
    </rPh>
    <phoneticPr fontId="1"/>
  </si>
  <si>
    <t>かかりそうな方は入力</t>
    <rPh sb="6" eb="7">
      <t>カタ</t>
    </rPh>
    <rPh sb="8" eb="10">
      <t>ニュウリョク</t>
    </rPh>
    <phoneticPr fontId="1"/>
  </si>
  <si>
    <t>他、想定できる費用があれば</t>
    <rPh sb="0" eb="1">
      <t>ホカ</t>
    </rPh>
    <rPh sb="2" eb="4">
      <t>ソウテイ</t>
    </rPh>
    <rPh sb="7" eb="9">
      <t>ヒヨウ</t>
    </rPh>
    <phoneticPr fontId="1"/>
  </si>
  <si>
    <t>沖縄
自分で手配</t>
    <rPh sb="0" eb="2">
      <t>オキナワ</t>
    </rPh>
    <rPh sb="3" eb="5">
      <t>ジブン</t>
    </rPh>
    <rPh sb="6" eb="8">
      <t>テハイ</t>
    </rPh>
    <phoneticPr fontId="1"/>
  </si>
  <si>
    <t>クラスJにした</t>
    <phoneticPr fontId="1"/>
  </si>
  <si>
    <t>JAL　先得</t>
    <rPh sb="4" eb="5">
      <t>サキ</t>
    </rPh>
    <rPh sb="5" eb="6">
      <t>トク</t>
    </rPh>
    <phoneticPr fontId="1"/>
  </si>
  <si>
    <t>日程</t>
    <rPh sb="0" eb="2">
      <t>ニッテイ</t>
    </rPh>
    <phoneticPr fontId="1"/>
  </si>
  <si>
    <t>8/1～8/5</t>
    <phoneticPr fontId="1"/>
  </si>
  <si>
    <t>海遊館</t>
    <rPh sb="0" eb="3">
      <t>カイユウカン</t>
    </rPh>
    <phoneticPr fontId="1"/>
  </si>
  <si>
    <t>琉球村</t>
    <rPh sb="0" eb="2">
      <t>リュウキュウ</t>
    </rPh>
    <rPh sb="2" eb="3">
      <t>ムラ</t>
    </rPh>
    <phoneticPr fontId="1"/>
  </si>
  <si>
    <t>今帰仁城跡</t>
    <rPh sb="0" eb="3">
      <t>ナキジン</t>
    </rPh>
    <rPh sb="3" eb="4">
      <t>ジョウ</t>
    </rPh>
    <rPh sb="4" eb="5">
      <t>アト</t>
    </rPh>
    <phoneticPr fontId="1"/>
  </si>
  <si>
    <t>首里城跡</t>
    <rPh sb="0" eb="3">
      <t>シュリジョウ</t>
    </rPh>
    <rPh sb="3" eb="4">
      <t>アト</t>
    </rPh>
    <phoneticPr fontId="1"/>
  </si>
  <si>
    <t>日本旅行
ツアー
質素ver</t>
    <rPh sb="0" eb="2">
      <t>ニホン</t>
    </rPh>
    <rPh sb="2" eb="4">
      <t>リョコウ</t>
    </rPh>
    <rPh sb="9" eb="11">
      <t>シッソ</t>
    </rPh>
    <phoneticPr fontId="1"/>
  </si>
  <si>
    <t>ホテルムーンビーチ</t>
    <phoneticPr fontId="1"/>
  </si>
  <si>
    <t>日本旅行
ツアー
贅沢ver</t>
    <rPh sb="0" eb="2">
      <t>ニホン</t>
    </rPh>
    <rPh sb="2" eb="4">
      <t>リョコウ</t>
    </rPh>
    <rPh sb="9" eb="11">
      <t>ゼイタク</t>
    </rPh>
    <phoneticPr fontId="1"/>
  </si>
  <si>
    <t>午前便にした</t>
    <rPh sb="0" eb="2">
      <t>ゴゼン</t>
    </rPh>
    <rPh sb="2" eb="3">
      <t>ビン</t>
    </rPh>
    <phoneticPr fontId="1"/>
  </si>
  <si>
    <t>午後便にした</t>
    <rPh sb="0" eb="2">
      <t>ゴゴ</t>
    </rPh>
    <rPh sb="2" eb="3">
      <t>ビン</t>
    </rPh>
    <phoneticPr fontId="1"/>
  </si>
  <si>
    <t>ｵｰｼｬﾝﾋﾞｭｰに</t>
    <phoneticPr fontId="1"/>
  </si>
  <si>
    <t>プラン名入力</t>
    <rPh sb="3" eb="4">
      <t>メイ</t>
    </rPh>
    <rPh sb="4" eb="6">
      <t>ニュウリョク</t>
    </rPh>
    <phoneticPr fontId="1"/>
  </si>
  <si>
    <t>日程入力</t>
    <rPh sb="0" eb="2">
      <t>ニッテイ</t>
    </rPh>
    <rPh sb="2" eb="4">
      <t>ニュウリョク</t>
    </rPh>
    <phoneticPr fontId="1"/>
  </si>
</sst>
</file>

<file path=xl/styles.xml><?xml version="1.0" encoding="utf-8"?>
<styleSheet xmlns="http://schemas.openxmlformats.org/spreadsheetml/2006/main">
  <numFmts count="2">
    <numFmt numFmtId="176" formatCode="0&quot;位&quot;"/>
    <numFmt numFmtId="178" formatCode="#,#00&quot;円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Font="1" applyBorder="1">
      <alignment vertical="center"/>
    </xf>
    <xf numFmtId="0" fontId="0" fillId="0" borderId="5" xfId="0" applyBorder="1">
      <alignment vertical="center"/>
    </xf>
    <xf numFmtId="0" fontId="0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7" xfId="0" applyBorder="1">
      <alignment vertical="center"/>
    </xf>
    <xf numFmtId="0" fontId="4" fillId="2" borderId="4" xfId="0" applyFont="1" applyFill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8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38" fontId="0" fillId="2" borderId="4" xfId="0" applyNumberFormat="1" applyFont="1" applyFill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shrinkToFit="1"/>
    </xf>
    <xf numFmtId="176" fontId="0" fillId="0" borderId="1" xfId="0" applyNumberFormat="1" applyFont="1" applyBorder="1">
      <alignment vertical="center"/>
    </xf>
    <xf numFmtId="178" fontId="0" fillId="0" borderId="1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38" fontId="0" fillId="2" borderId="4" xfId="0" applyNumberFormat="1" applyFill="1" applyBorder="1" applyAlignment="1">
      <alignment horizontal="left" vertical="center" shrinkToFit="1"/>
    </xf>
    <xf numFmtId="38" fontId="0" fillId="0" borderId="6" xfId="1" applyFont="1" applyBorder="1" applyAlignment="1">
      <alignment horizontal="left" vertical="center" shrinkToFit="1"/>
    </xf>
    <xf numFmtId="38" fontId="0" fillId="0" borderId="5" xfId="1" applyFont="1" applyBorder="1" applyAlignment="1">
      <alignment horizontal="left" vertical="center" shrinkToFit="1"/>
    </xf>
    <xf numFmtId="38" fontId="0" fillId="0" borderId="2" xfId="1" applyFont="1" applyBorder="1" applyAlignment="1">
      <alignment horizontal="left" vertical="center" shrinkToFit="1"/>
    </xf>
    <xf numFmtId="38" fontId="0" fillId="0" borderId="7" xfId="1" applyFont="1" applyBorder="1" applyAlignment="1">
      <alignment horizontal="left" vertical="center" shrinkToFit="1"/>
    </xf>
    <xf numFmtId="38" fontId="0" fillId="0" borderId="3" xfId="1" applyFont="1" applyBorder="1" applyAlignment="1">
      <alignment horizontal="left" vertical="center" shrinkToFit="1"/>
    </xf>
    <xf numFmtId="38" fontId="0" fillId="0" borderId="8" xfId="1" applyFont="1" applyBorder="1" applyAlignment="1">
      <alignment horizontal="left" vertical="center" shrinkToFit="1"/>
    </xf>
    <xf numFmtId="38" fontId="0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CCFF99"/>
      <color rgb="FFCC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showGridLines="0" tabSelected="1" workbookViewId="0">
      <pane xSplit="6" ySplit="21" topLeftCell="G22" activePane="bottomRight" state="frozen"/>
      <selection activeCell="F9" sqref="F9"/>
      <selection pane="topRight" activeCell="F9" sqref="F9"/>
      <selection pane="bottomLeft" activeCell="F9" sqref="F9"/>
      <selection pane="bottomRight" activeCell="A6" sqref="A6"/>
    </sheetView>
  </sheetViews>
  <sheetFormatPr defaultRowHeight="13.5"/>
  <cols>
    <col min="1" max="1" width="1.375" style="1" customWidth="1"/>
    <col min="2" max="2" width="4.25" style="1" customWidth="1"/>
    <col min="3" max="3" width="25.125" style="1" customWidth="1"/>
    <col min="4" max="4" width="9.375" style="1" customWidth="1"/>
    <col min="5" max="5" width="0.75" style="1" customWidth="1"/>
    <col min="6" max="6" width="15.875" style="1" customWidth="1"/>
    <col min="7" max="13" width="12.375" style="1" customWidth="1"/>
    <col min="14" max="16384" width="9" style="1"/>
  </cols>
  <sheetData>
    <row r="1" spans="2:13" ht="2.25" customHeight="1"/>
    <row r="2" spans="2:13" hidden="1">
      <c r="F2" s="42" t="s">
        <v>43</v>
      </c>
      <c r="G2" s="1">
        <f>MATCH($F$21,$F$3:$F$21,0)</f>
        <v>19</v>
      </c>
    </row>
    <row r="3" spans="2:13" hidden="1">
      <c r="F3" s="43" t="s">
        <v>44</v>
      </c>
      <c r="G3" s="2" t="str">
        <f>IF(G4="","",RANK(G4,$G$4:$M$4,0))</f>
        <v/>
      </c>
      <c r="H3" s="2" t="str">
        <f>IF(H4="","",RANK(H4,$G$4:$M$4,0))</f>
        <v/>
      </c>
      <c r="I3" s="2" t="str">
        <f>IF(I4="","",RANK(I4,$G$4:$M$4,0))</f>
        <v/>
      </c>
      <c r="J3" s="2" t="str">
        <f>IF(J4="","",RANK(J4,$G$4:$M$4,0))</f>
        <v/>
      </c>
      <c r="K3" s="2" t="str">
        <f>IF(K4="","",RANK(K4,$G$4:$M$4,0))</f>
        <v/>
      </c>
      <c r="L3" s="2" t="str">
        <f>IF(L4="","",RANK(L4,$G$4:$M$4,0))</f>
        <v/>
      </c>
      <c r="M3" s="2" t="str">
        <f>IF(M4="","",RANK(M4,$G$4:$M$4,0))</f>
        <v/>
      </c>
    </row>
    <row r="4" spans="2:13" hidden="1">
      <c r="F4" s="41" t="s">
        <v>41</v>
      </c>
      <c r="G4" s="2" t="str">
        <f>IF(G21=0,"",ABS(G5&amp;COUNTIF($G21:G21,G21)))</f>
        <v/>
      </c>
      <c r="H4" s="2" t="str">
        <f>IF(H21=0,"",ABS(H5&amp;COUNTIF($G21:H21,H21)))</f>
        <v/>
      </c>
      <c r="I4" s="2" t="str">
        <f>IF(I21=0,"",ABS(I5&amp;COUNTIF($G21:I21,I21)))</f>
        <v/>
      </c>
      <c r="J4" s="2" t="str">
        <f>IF(J21=0,"",ABS(J5&amp;COUNTIF($G21:J21,J21)))</f>
        <v/>
      </c>
      <c r="K4" s="2" t="str">
        <f>IF(K21=0,"",ABS(K5&amp;COUNTIF($G21:K21,K21)))</f>
        <v/>
      </c>
      <c r="L4" s="2" t="str">
        <f>IF(L21=0,"",ABS(L5&amp;COUNTIF($G21:L21,L21)))</f>
        <v/>
      </c>
      <c r="M4" s="2" t="str">
        <f>IF(M21=0,"",ABS(M5&amp;COUNTIF($G21:M21,M21)))</f>
        <v/>
      </c>
    </row>
    <row r="5" spans="2:13" hidden="1">
      <c r="F5" s="42" t="s">
        <v>40</v>
      </c>
      <c r="G5" s="2" t="str">
        <f>IF(G21=0,"",RANK(G21,$G$21:$M$1615))</f>
        <v/>
      </c>
      <c r="H5" s="2" t="str">
        <f>IF(H21=0,"",RANK(H21,$G$21:$M$1615))</f>
        <v/>
      </c>
      <c r="I5" s="2" t="str">
        <f>IF(I21=0,"",RANK(I21,$G$21:$M$1615))</f>
        <v/>
      </c>
      <c r="J5" s="2" t="str">
        <f>IF(J21=0,"",RANK(J21,$G$21:$M$1615))</f>
        <v/>
      </c>
      <c r="K5" s="2" t="str">
        <f>IF(K21=0,"",RANK(K21,$G$21:$M$1615))</f>
        <v/>
      </c>
      <c r="L5" s="2" t="str">
        <f>IF(L21=0,"",RANK(L21,$G$21:$M$1615))</f>
        <v/>
      </c>
      <c r="M5" s="2" t="str">
        <f>IF(M21=0,"",RANK(M21,$G$21:$M$1615))</f>
        <v/>
      </c>
    </row>
    <row r="6" spans="2:13">
      <c r="B6" s="19" t="s">
        <v>36</v>
      </c>
      <c r="C6" s="19"/>
      <c r="D6" s="19"/>
      <c r="F6" s="20" t="s">
        <v>0</v>
      </c>
      <c r="G6" s="21"/>
      <c r="H6" s="21"/>
      <c r="I6" s="21"/>
      <c r="J6" s="21"/>
      <c r="K6" s="21"/>
      <c r="L6" s="21"/>
      <c r="M6" s="21"/>
    </row>
    <row r="7" spans="2:13">
      <c r="B7" s="18" t="s">
        <v>42</v>
      </c>
      <c r="C7" s="18" t="s">
        <v>0</v>
      </c>
      <c r="D7" s="18" t="s">
        <v>35</v>
      </c>
      <c r="F7" s="20"/>
      <c r="G7" s="21"/>
      <c r="H7" s="21"/>
      <c r="I7" s="21"/>
      <c r="J7" s="21"/>
      <c r="K7" s="21"/>
      <c r="L7" s="21"/>
      <c r="M7" s="21"/>
    </row>
    <row r="8" spans="2:13">
      <c r="B8" s="39">
        <v>1</v>
      </c>
      <c r="C8" s="14" t="str">
        <f>IF(COUNTIF($G$3:$M$3,B8)=0,"",HLOOKUP($B8,$F$3:$M$21,4,0))</f>
        <v/>
      </c>
      <c r="D8" s="40" t="str">
        <f>IF(C8="","",HLOOKUP($B8,$F$3:$M$21,$G$2,0))</f>
        <v/>
      </c>
      <c r="F8" s="20"/>
      <c r="G8" s="21"/>
      <c r="H8" s="21"/>
      <c r="I8" s="21"/>
      <c r="J8" s="21"/>
      <c r="K8" s="21"/>
      <c r="L8" s="21"/>
      <c r="M8" s="21"/>
    </row>
    <row r="9" spans="2:13">
      <c r="B9" s="39">
        <v>2</v>
      </c>
      <c r="C9" s="14" t="str">
        <f>IF(COUNTIF($G$3:$M$3,B9)=0,"",HLOOKUP($B9,$F$3:$M$21,4,0))</f>
        <v/>
      </c>
      <c r="D9" s="40" t="str">
        <f>IF(C9="","",HLOOKUP($B9,$F$3:$M$21,$G$2,0))</f>
        <v/>
      </c>
      <c r="F9" s="9" t="s">
        <v>71</v>
      </c>
      <c r="G9" s="59"/>
      <c r="H9" s="60"/>
      <c r="I9" s="60"/>
      <c r="J9" s="22"/>
      <c r="K9" s="36"/>
      <c r="L9" s="36"/>
      <c r="M9" s="36"/>
    </row>
    <row r="10" spans="2:13">
      <c r="B10" s="39">
        <v>3</v>
      </c>
      <c r="C10" s="14" t="str">
        <f>IF(COUNTIF($G$3:$M$3,B10)=0,"",HLOOKUP($B10,$F$3:$M$21,4,0))</f>
        <v/>
      </c>
      <c r="D10" s="40" t="str">
        <f>IF(C10="","",HLOOKUP($B10,$F$3:$M$21,$G$2,0))</f>
        <v/>
      </c>
      <c r="F10" s="9" t="s">
        <v>9</v>
      </c>
      <c r="G10" s="59"/>
      <c r="H10" s="60"/>
      <c r="I10" s="60"/>
      <c r="J10" s="22"/>
      <c r="K10" s="22"/>
      <c r="L10" s="22"/>
      <c r="M10" s="22"/>
    </row>
    <row r="11" spans="2:13">
      <c r="B11" s="39">
        <v>4</v>
      </c>
      <c r="C11" s="14" t="str">
        <f>IF(COUNTIF($G$3:$M$3,B11)=0,"",HLOOKUP($B11,$F$3:$M$21,4,0))</f>
        <v/>
      </c>
      <c r="D11" s="40" t="str">
        <f>IF(C11="","",HLOOKUP($B11,$F$3:$M$21,$G$2,0))</f>
        <v/>
      </c>
      <c r="F11" s="10" t="s">
        <v>6</v>
      </c>
      <c r="G11" s="59"/>
      <c r="H11" s="60"/>
      <c r="I11" s="60"/>
      <c r="J11" s="22"/>
      <c r="K11" s="22"/>
      <c r="L11" s="22"/>
      <c r="M11" s="22"/>
    </row>
    <row r="12" spans="2:13">
      <c r="B12" s="39">
        <v>5</v>
      </c>
      <c r="C12" s="14" t="str">
        <f>IF(COUNTIF($G$3:$M$3,B12)=0,"",HLOOKUP($B12,$F$3:$M$21,4,0))</f>
        <v/>
      </c>
      <c r="D12" s="40" t="str">
        <f>IF(C12="","",HLOOKUP($B12,$F$3:$M$21,$G$2,0))</f>
        <v/>
      </c>
      <c r="F12" s="7" t="s">
        <v>1</v>
      </c>
      <c r="G12" s="61"/>
      <c r="H12" s="61"/>
      <c r="I12" s="61"/>
      <c r="J12" s="23"/>
      <c r="K12" s="23"/>
      <c r="L12" s="23"/>
      <c r="M12" s="23"/>
    </row>
    <row r="13" spans="2:13">
      <c r="B13" s="39">
        <v>6</v>
      </c>
      <c r="C13" s="14" t="str">
        <f>IF(COUNTIF($G$3:$M$3,B13)=0,"",HLOOKUP($B13,$F$3:$M$21,4,0))</f>
        <v/>
      </c>
      <c r="D13" s="40" t="str">
        <f>IF(C13="","",HLOOKUP($B13,$F$3:$M$21,$G$2,0))</f>
        <v/>
      </c>
      <c r="F13" s="5" t="s">
        <v>4</v>
      </c>
      <c r="G13" s="62"/>
      <c r="H13" s="62"/>
      <c r="I13" s="63"/>
      <c r="J13" s="24"/>
      <c r="K13" s="24"/>
      <c r="L13" s="24"/>
      <c r="M13" s="24"/>
    </row>
    <row r="14" spans="2:13">
      <c r="B14" s="39">
        <v>7</v>
      </c>
      <c r="C14" s="14" t="str">
        <f>IF(COUNTIF($G$3:$M$3,B14)=0,"",HLOOKUP($B14,$F$3:$M$21,4,0))</f>
        <v/>
      </c>
      <c r="D14" s="40" t="str">
        <f>IF(C14="","",HLOOKUP($B14,$F$3:$M$21,$G$2,0))</f>
        <v/>
      </c>
      <c r="F14" s="7" t="s">
        <v>2</v>
      </c>
      <c r="G14" s="61"/>
      <c r="H14" s="61"/>
      <c r="I14" s="61"/>
      <c r="J14" s="23"/>
      <c r="K14" s="23"/>
      <c r="L14" s="23"/>
      <c r="M14" s="23"/>
    </row>
    <row r="15" spans="2:13">
      <c r="F15" s="5" t="s">
        <v>5</v>
      </c>
      <c r="G15" s="62"/>
      <c r="H15" s="62"/>
      <c r="I15" s="63"/>
      <c r="J15" s="24"/>
      <c r="K15" s="24"/>
      <c r="L15" s="24"/>
      <c r="M15" s="24"/>
    </row>
    <row r="16" spans="2:13">
      <c r="F16" s="9" t="s">
        <v>32</v>
      </c>
      <c r="G16" s="60"/>
      <c r="H16" s="60"/>
      <c r="I16" s="59"/>
      <c r="J16" s="22"/>
      <c r="K16" s="22"/>
      <c r="L16" s="22"/>
      <c r="M16" s="22"/>
    </row>
    <row r="17" spans="3:13">
      <c r="C17" s="41"/>
      <c r="F17" s="15" t="s">
        <v>33</v>
      </c>
      <c r="G17" s="25"/>
      <c r="H17" s="25"/>
      <c r="I17" s="25"/>
      <c r="J17" s="25"/>
      <c r="K17" s="25"/>
      <c r="L17" s="25"/>
      <c r="M17" s="25"/>
    </row>
    <row r="18" spans="3:13">
      <c r="F18" s="16"/>
      <c r="G18" s="26"/>
      <c r="H18" s="26"/>
      <c r="I18" s="26"/>
      <c r="J18" s="26"/>
      <c r="K18" s="26"/>
      <c r="L18" s="26"/>
      <c r="M18" s="26"/>
    </row>
    <row r="19" spans="3:13">
      <c r="F19" s="17"/>
      <c r="G19" s="27"/>
      <c r="H19" s="27"/>
      <c r="I19" s="27"/>
      <c r="J19" s="27"/>
      <c r="K19" s="27"/>
      <c r="L19" s="27"/>
      <c r="M19" s="27"/>
    </row>
    <row r="20" spans="3:13" ht="5.25" customHeight="1">
      <c r="F20" s="37"/>
      <c r="G20" s="38"/>
      <c r="H20" s="38"/>
      <c r="I20" s="38"/>
      <c r="J20" s="38"/>
      <c r="K20" s="38"/>
      <c r="L20" s="38"/>
      <c r="M20" s="38"/>
    </row>
    <row r="21" spans="3:13" ht="14.25" thickBot="1">
      <c r="F21" s="12" t="s">
        <v>27</v>
      </c>
      <c r="G21" s="28">
        <f>SUM(G22:G50)</f>
        <v>0</v>
      </c>
      <c r="H21" s="28">
        <f t="shared" ref="H21:M21" si="0">SUM(H22:H50)</f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3:13" ht="14.25" thickTop="1">
      <c r="F22" s="8" t="s">
        <v>11</v>
      </c>
      <c r="G22" s="29"/>
      <c r="H22" s="29"/>
      <c r="I22" s="29"/>
      <c r="J22" s="29"/>
      <c r="K22" s="29"/>
      <c r="L22" s="29"/>
      <c r="M22" s="29"/>
    </row>
    <row r="23" spans="3:13">
      <c r="F23" s="6" t="s">
        <v>7</v>
      </c>
      <c r="G23" s="30"/>
      <c r="H23" s="30"/>
      <c r="I23" s="30"/>
      <c r="J23" s="30"/>
      <c r="K23" s="30"/>
      <c r="L23" s="30"/>
      <c r="M23" s="30"/>
    </row>
    <row r="24" spans="3:13">
      <c r="F24" s="3" t="s">
        <v>10</v>
      </c>
      <c r="G24" s="31"/>
      <c r="H24" s="31"/>
      <c r="I24" s="31"/>
      <c r="J24" s="31"/>
      <c r="K24" s="31"/>
      <c r="L24" s="31"/>
      <c r="M24" s="31"/>
    </row>
    <row r="25" spans="3:13">
      <c r="F25" s="3" t="s">
        <v>8</v>
      </c>
      <c r="G25" s="31"/>
      <c r="H25" s="31"/>
      <c r="I25" s="31"/>
      <c r="J25" s="31"/>
      <c r="K25" s="31"/>
      <c r="L25" s="31"/>
      <c r="M25" s="31"/>
    </row>
    <row r="26" spans="3:13">
      <c r="F26" s="11" t="s">
        <v>10</v>
      </c>
      <c r="G26" s="32"/>
      <c r="H26" s="32"/>
      <c r="I26" s="32"/>
      <c r="J26" s="32"/>
      <c r="K26" s="32"/>
      <c r="L26" s="32"/>
      <c r="M26" s="32"/>
    </row>
    <row r="27" spans="3:13">
      <c r="F27" s="11" t="s">
        <v>29</v>
      </c>
      <c r="G27" s="32"/>
      <c r="H27" s="32"/>
      <c r="I27" s="32"/>
      <c r="J27" s="32"/>
      <c r="K27" s="32"/>
      <c r="L27" s="32"/>
      <c r="M27" s="32"/>
    </row>
    <row r="28" spans="3:13">
      <c r="F28" s="11" t="s">
        <v>31</v>
      </c>
      <c r="G28" s="32"/>
      <c r="H28" s="32"/>
      <c r="I28" s="32"/>
      <c r="J28" s="32"/>
      <c r="K28" s="32"/>
      <c r="L28" s="32"/>
      <c r="M28" s="32"/>
    </row>
    <row r="29" spans="3:13">
      <c r="F29" s="4"/>
      <c r="G29" s="33"/>
      <c r="H29" s="33"/>
      <c r="I29" s="33"/>
      <c r="J29" s="33"/>
      <c r="K29" s="33"/>
      <c r="L29" s="33"/>
      <c r="M29" s="33"/>
    </row>
    <row r="30" spans="3:13">
      <c r="F30" s="6" t="s">
        <v>12</v>
      </c>
      <c r="G30" s="30"/>
      <c r="H30" s="30"/>
      <c r="I30" s="30"/>
      <c r="J30" s="30"/>
      <c r="K30" s="30"/>
      <c r="L30" s="30"/>
      <c r="M30" s="30"/>
    </row>
    <row r="31" spans="3:13">
      <c r="F31" s="13" t="s">
        <v>13</v>
      </c>
      <c r="G31" s="34"/>
      <c r="H31" s="34"/>
      <c r="I31" s="34"/>
      <c r="J31" s="34"/>
      <c r="K31" s="34"/>
      <c r="L31" s="34"/>
      <c r="M31" s="34"/>
    </row>
    <row r="32" spans="3:13">
      <c r="F32" s="4" t="s">
        <v>30</v>
      </c>
      <c r="G32" s="33"/>
      <c r="H32" s="33"/>
      <c r="I32" s="33"/>
      <c r="J32" s="33"/>
      <c r="K32" s="33"/>
      <c r="L32" s="33"/>
      <c r="M32" s="33"/>
    </row>
    <row r="33" spans="6:13">
      <c r="F33" s="6" t="s">
        <v>14</v>
      </c>
      <c r="G33" s="30"/>
      <c r="H33" s="30"/>
      <c r="I33" s="30"/>
      <c r="J33" s="30"/>
      <c r="K33" s="30"/>
      <c r="L33" s="30"/>
      <c r="M33" s="30"/>
    </row>
    <row r="34" spans="6:13">
      <c r="F34" s="3" t="s">
        <v>15</v>
      </c>
      <c r="G34" s="31"/>
      <c r="H34" s="31"/>
      <c r="I34" s="31"/>
      <c r="J34" s="31"/>
      <c r="K34" s="31"/>
      <c r="L34" s="31"/>
      <c r="M34" s="31"/>
    </row>
    <row r="35" spans="6:13">
      <c r="F35" s="4" t="s">
        <v>16</v>
      </c>
      <c r="G35" s="33"/>
      <c r="H35" s="33"/>
      <c r="I35" s="33"/>
      <c r="J35" s="33"/>
      <c r="K35" s="33"/>
      <c r="L35" s="33"/>
      <c r="M35" s="33"/>
    </row>
    <row r="36" spans="6:13">
      <c r="F36" s="6" t="s">
        <v>17</v>
      </c>
      <c r="G36" s="30"/>
      <c r="H36" s="30"/>
      <c r="I36" s="30"/>
      <c r="J36" s="30"/>
      <c r="K36" s="30"/>
      <c r="L36" s="30"/>
      <c r="M36" s="30"/>
    </row>
    <row r="37" spans="6:13">
      <c r="F37" s="3" t="s">
        <v>18</v>
      </c>
      <c r="G37" s="31"/>
      <c r="H37" s="31"/>
      <c r="I37" s="31"/>
      <c r="J37" s="31"/>
      <c r="K37" s="31"/>
      <c r="L37" s="31"/>
      <c r="M37" s="31"/>
    </row>
    <row r="38" spans="6:13">
      <c r="F38" s="3" t="s">
        <v>19</v>
      </c>
      <c r="G38" s="31"/>
      <c r="H38" s="31"/>
      <c r="I38" s="31"/>
      <c r="J38" s="31"/>
      <c r="K38" s="31"/>
      <c r="L38" s="31"/>
      <c r="M38" s="31"/>
    </row>
    <row r="39" spans="6:13">
      <c r="F39" s="3" t="s">
        <v>20</v>
      </c>
      <c r="G39" s="31"/>
      <c r="H39" s="31"/>
      <c r="I39" s="31"/>
      <c r="J39" s="31"/>
      <c r="K39" s="31"/>
      <c r="L39" s="31"/>
      <c r="M39" s="31"/>
    </row>
    <row r="40" spans="6:13">
      <c r="F40" s="4" t="s">
        <v>21</v>
      </c>
      <c r="G40" s="33"/>
      <c r="H40" s="33"/>
      <c r="I40" s="33"/>
      <c r="J40" s="33"/>
      <c r="K40" s="33"/>
      <c r="L40" s="33"/>
      <c r="M40" s="33"/>
    </row>
    <row r="41" spans="6:13">
      <c r="F41" s="6" t="s">
        <v>22</v>
      </c>
      <c r="G41" s="30"/>
      <c r="H41" s="30"/>
      <c r="I41" s="30"/>
      <c r="J41" s="30"/>
      <c r="K41" s="30"/>
      <c r="L41" s="30"/>
      <c r="M41" s="30"/>
    </row>
    <row r="42" spans="6:13">
      <c r="F42" s="3" t="s">
        <v>23</v>
      </c>
      <c r="G42" s="31"/>
      <c r="H42" s="31"/>
      <c r="I42" s="31"/>
      <c r="J42" s="31"/>
      <c r="K42" s="31"/>
      <c r="L42" s="31"/>
      <c r="M42" s="31"/>
    </row>
    <row r="43" spans="6:13">
      <c r="F43" s="3" t="s">
        <v>24</v>
      </c>
      <c r="G43" s="31"/>
      <c r="H43" s="31"/>
      <c r="I43" s="31"/>
      <c r="J43" s="31"/>
      <c r="K43" s="31"/>
      <c r="L43" s="31"/>
      <c r="M43" s="31"/>
    </row>
    <row r="44" spans="6:13">
      <c r="F44" s="3" t="s">
        <v>25</v>
      </c>
      <c r="G44" s="31"/>
      <c r="H44" s="31"/>
      <c r="I44" s="31"/>
      <c r="J44" s="31"/>
      <c r="K44" s="31"/>
      <c r="L44" s="31"/>
      <c r="M44" s="31"/>
    </row>
    <row r="45" spans="6:13">
      <c r="F45" s="4" t="s">
        <v>26</v>
      </c>
      <c r="G45" s="33"/>
      <c r="H45" s="33"/>
      <c r="I45" s="33"/>
      <c r="J45" s="33"/>
      <c r="K45" s="33"/>
      <c r="L45" s="33"/>
      <c r="M45" s="33"/>
    </row>
    <row r="46" spans="6:13">
      <c r="F46" s="9" t="s">
        <v>28</v>
      </c>
      <c r="G46" s="35"/>
      <c r="H46" s="35"/>
      <c r="I46" s="35"/>
      <c r="J46" s="35"/>
      <c r="K46" s="35"/>
      <c r="L46" s="35"/>
      <c r="M46" s="35"/>
    </row>
    <row r="47" spans="6:13">
      <c r="F47" s="6" t="s">
        <v>34</v>
      </c>
      <c r="G47" s="30"/>
      <c r="H47" s="30"/>
      <c r="I47" s="30"/>
      <c r="J47" s="30"/>
      <c r="K47" s="30"/>
      <c r="L47" s="30"/>
      <c r="M47" s="30"/>
    </row>
    <row r="48" spans="6:13">
      <c r="F48" s="3" t="s">
        <v>34</v>
      </c>
      <c r="G48" s="31"/>
      <c r="H48" s="31"/>
      <c r="I48" s="31"/>
      <c r="J48" s="31"/>
      <c r="K48" s="31"/>
      <c r="L48" s="31"/>
      <c r="M48" s="31"/>
    </row>
    <row r="49" spans="6:13">
      <c r="F49" s="3" t="s">
        <v>34</v>
      </c>
      <c r="G49" s="31"/>
      <c r="H49" s="31"/>
      <c r="I49" s="31"/>
      <c r="J49" s="31"/>
      <c r="K49" s="31"/>
      <c r="L49" s="31"/>
      <c r="M49" s="31"/>
    </row>
    <row r="50" spans="6:13">
      <c r="F50" s="4" t="s">
        <v>34</v>
      </c>
      <c r="G50" s="33"/>
      <c r="H50" s="33"/>
      <c r="I50" s="33"/>
      <c r="J50" s="33"/>
      <c r="K50" s="33"/>
      <c r="L50" s="33"/>
      <c r="M50" s="33"/>
    </row>
  </sheetData>
  <mergeCells count="10">
    <mergeCell ref="F17:F19"/>
    <mergeCell ref="B6:D6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1"/>
  <sheetViews>
    <sheetView showGridLines="0" workbookViewId="0">
      <pane xSplit="6" ySplit="21" topLeftCell="G28" activePane="bottomRight" state="frozen"/>
      <selection sqref="A1:XFD1048576"/>
      <selection pane="topRight" sqref="A1:XFD1048576"/>
      <selection pane="bottomLeft" sqref="A1:XFD1048576"/>
      <selection pane="bottomRight" activeCell="C18" sqref="C18"/>
    </sheetView>
  </sheetViews>
  <sheetFormatPr defaultRowHeight="13.5"/>
  <cols>
    <col min="1" max="1" width="1.375" style="1" customWidth="1"/>
    <col min="2" max="2" width="4.25" style="1" customWidth="1"/>
    <col min="3" max="3" width="25.125" style="1" customWidth="1"/>
    <col min="4" max="4" width="9.375" style="1" customWidth="1"/>
    <col min="5" max="5" width="0.75" style="1" customWidth="1"/>
    <col min="6" max="6" width="15.875" style="1" customWidth="1"/>
    <col min="7" max="9" width="12.375" style="1" customWidth="1"/>
    <col min="10" max="10" width="50" style="1" customWidth="1"/>
    <col min="11" max="16384" width="9" style="1"/>
  </cols>
  <sheetData>
    <row r="1" spans="2:11" ht="2.25" customHeight="1">
      <c r="J1" s="65"/>
    </row>
    <row r="2" spans="2:11" hidden="1">
      <c r="F2" s="42" t="s">
        <v>43</v>
      </c>
      <c r="G2" s="1">
        <f>MATCH($F$21,$F$3:$F$21,0)</f>
        <v>19</v>
      </c>
    </row>
    <row r="3" spans="2:11" hidden="1">
      <c r="F3" s="43" t="s">
        <v>44</v>
      </c>
      <c r="G3" s="2">
        <f>IF(G4="","",RANK(G4,$G$4:$I$4,0))</f>
        <v>2</v>
      </c>
      <c r="H3" s="2">
        <f t="shared" ref="H3:I3" si="0">IF(H4="","",RANK(H4,$G$4:$I$4,0))</f>
        <v>1</v>
      </c>
      <c r="I3" s="2">
        <f t="shared" si="0"/>
        <v>3</v>
      </c>
      <c r="J3" s="2"/>
    </row>
    <row r="4" spans="2:11" hidden="1">
      <c r="F4" s="41" t="s">
        <v>41</v>
      </c>
      <c r="G4" s="2">
        <f>IF(G21=0,"",ABS(G5&amp;COUNTIF($G21:G21,G21)))</f>
        <v>21</v>
      </c>
      <c r="H4" s="2">
        <f>IF(H21=0,"",ABS(H5&amp;COUNTIF($G21:H21,H21)))</f>
        <v>31</v>
      </c>
      <c r="I4" s="2">
        <f>IF(I21=0,"",ABS(I5&amp;COUNTIF($G21:I21,I21)))</f>
        <v>11</v>
      </c>
      <c r="J4" s="2"/>
    </row>
    <row r="5" spans="2:11" hidden="1">
      <c r="F5" s="42" t="s">
        <v>40</v>
      </c>
      <c r="G5" s="2">
        <f>IF(G21=0,"",RANK(G21,$G$21:$J$1615))</f>
        <v>2</v>
      </c>
      <c r="H5" s="2">
        <f>IF(H21=0,"",RANK(H21,$G$21:$J$1615))</f>
        <v>3</v>
      </c>
      <c r="I5" s="2">
        <f>IF(I21=0,"",RANK(I21,$G$21:$J$1615))</f>
        <v>1</v>
      </c>
      <c r="J5" s="2"/>
    </row>
    <row r="6" spans="2:11">
      <c r="B6" s="19" t="s">
        <v>36</v>
      </c>
      <c r="C6" s="19"/>
      <c r="D6" s="19"/>
      <c r="F6" s="20" t="s">
        <v>0</v>
      </c>
      <c r="G6" s="21" t="s">
        <v>68</v>
      </c>
      <c r="H6" s="21" t="s">
        <v>77</v>
      </c>
      <c r="I6" s="21" t="s">
        <v>79</v>
      </c>
      <c r="J6" s="66" t="s">
        <v>83</v>
      </c>
    </row>
    <row r="7" spans="2:11">
      <c r="B7" s="18" t="s">
        <v>42</v>
      </c>
      <c r="C7" s="18" t="s">
        <v>0</v>
      </c>
      <c r="D7" s="18" t="s">
        <v>35</v>
      </c>
      <c r="F7" s="20"/>
      <c r="G7" s="21"/>
      <c r="H7" s="21"/>
      <c r="I7" s="21"/>
      <c r="J7" s="67"/>
    </row>
    <row r="8" spans="2:11">
      <c r="B8" s="39">
        <v>1</v>
      </c>
      <c r="C8" s="14" t="str">
        <f>IF(COUNTIF($G$3:$J$3,B8)=0,"",HLOOKUP($B8,$F$3:$J$21,4,0))</f>
        <v>日本旅行
ツアー
質素ver</v>
      </c>
      <c r="D8" s="40">
        <f>IF(C8="","",HLOOKUP($B8,$F$3:$J$21,$G$2,0))</f>
        <v>146680</v>
      </c>
      <c r="F8" s="20"/>
      <c r="G8" s="21"/>
      <c r="H8" s="21"/>
      <c r="I8" s="21"/>
      <c r="J8" s="68"/>
    </row>
    <row r="9" spans="2:11">
      <c r="B9" s="39">
        <v>2</v>
      </c>
      <c r="C9" s="14" t="str">
        <f>IF(COUNTIF($G$3:$J$3,B9)=0,"",HLOOKUP($B9,$F$3:$J$21,4,0))</f>
        <v>沖縄
自分で手配</v>
      </c>
      <c r="D9" s="40">
        <f>IF(C9="","",HLOOKUP($B9,$F$3:$J$21,$G$2,0))</f>
        <v>165180</v>
      </c>
      <c r="F9" s="9" t="s">
        <v>71</v>
      </c>
      <c r="G9" s="59" t="s">
        <v>72</v>
      </c>
      <c r="H9" s="59" t="s">
        <v>72</v>
      </c>
      <c r="I9" s="59" t="s">
        <v>72</v>
      </c>
      <c r="J9" s="44" t="s">
        <v>84</v>
      </c>
    </row>
    <row r="10" spans="2:11">
      <c r="B10" s="39">
        <v>3</v>
      </c>
      <c r="C10" s="14" t="str">
        <f>IF(COUNTIF($G$3:$J$3,B10)=0,"",HLOOKUP($B10,$F$3:$J$21,4,0))</f>
        <v>日本旅行
ツアー
贅沢ver</v>
      </c>
      <c r="D10" s="40">
        <f>IF(C10="","",HLOOKUP($B10,$F$3:$J$21,$G$2,0))</f>
        <v>178680</v>
      </c>
      <c r="F10" s="9" t="s">
        <v>9</v>
      </c>
      <c r="G10" s="59" t="s">
        <v>37</v>
      </c>
      <c r="H10" s="59" t="s">
        <v>45</v>
      </c>
      <c r="I10" s="59" t="s">
        <v>45</v>
      </c>
      <c r="J10" s="44" t="s">
        <v>46</v>
      </c>
      <c r="K10"/>
    </row>
    <row r="11" spans="2:11">
      <c r="B11" s="39">
        <v>4</v>
      </c>
      <c r="C11" s="14" t="str">
        <f>IF(COUNTIF($G$3:$J$3,B11)=0,"",HLOOKUP($B11,$F$3:$J$21,4,0))</f>
        <v/>
      </c>
      <c r="D11" s="40" t="str">
        <f>IF(C11="","",HLOOKUP($B11,$F$3:$J$21,$G$2,0))</f>
        <v/>
      </c>
      <c r="F11" s="10" t="s">
        <v>6</v>
      </c>
      <c r="G11" s="59" t="s">
        <v>38</v>
      </c>
      <c r="H11" s="59" t="s">
        <v>78</v>
      </c>
      <c r="I11" s="59" t="s">
        <v>78</v>
      </c>
      <c r="J11" s="44" t="s">
        <v>47</v>
      </c>
    </row>
    <row r="12" spans="2:11">
      <c r="B12" s="39">
        <v>5</v>
      </c>
      <c r="C12" s="14" t="str">
        <f>IF(COUNTIF($G$3:$J$3,B12)=0,"",HLOOKUP($B12,$F$3:$J$21,4,0))</f>
        <v/>
      </c>
      <c r="D12" s="40" t="str">
        <f>IF(C12="","",HLOOKUP($B12,$F$3:$J$21,$G$2,0))</f>
        <v/>
      </c>
      <c r="F12" s="7" t="s">
        <v>1</v>
      </c>
      <c r="G12" s="64" t="s">
        <v>70</v>
      </c>
      <c r="H12" s="64" t="s">
        <v>3</v>
      </c>
      <c r="I12" s="64" t="s">
        <v>3</v>
      </c>
      <c r="J12" s="47" t="s">
        <v>48</v>
      </c>
    </row>
    <row r="13" spans="2:11">
      <c r="B13" s="39">
        <v>6</v>
      </c>
      <c r="C13" s="14" t="str">
        <f>IF(COUNTIF($G$3:$J$3,B13)=0,"",HLOOKUP($B13,$F$3:$J$21,4,0))</f>
        <v/>
      </c>
      <c r="D13" s="40" t="str">
        <f>IF(C13="","",HLOOKUP($B13,$F$3:$J$21,$G$2,0))</f>
        <v/>
      </c>
      <c r="F13" s="5" t="s">
        <v>4</v>
      </c>
      <c r="G13" s="63" t="s">
        <v>69</v>
      </c>
      <c r="H13" s="62"/>
      <c r="I13" s="63" t="s">
        <v>80</v>
      </c>
      <c r="J13" s="48" t="s">
        <v>49</v>
      </c>
    </row>
    <row r="14" spans="2:11">
      <c r="B14" s="39">
        <v>7</v>
      </c>
      <c r="C14" s="14" t="str">
        <f>IF(COUNTIF($G$3:$J$3,B14)=0,"",HLOOKUP($B14,$F$3:$J$21,4,0))</f>
        <v/>
      </c>
      <c r="D14" s="40" t="str">
        <f>IF(C14="","",HLOOKUP($B14,$F$3:$J$21,$G$2,0))</f>
        <v/>
      </c>
      <c r="F14" s="7" t="s">
        <v>2</v>
      </c>
      <c r="G14" s="64" t="s">
        <v>70</v>
      </c>
      <c r="H14" s="64" t="s">
        <v>3</v>
      </c>
      <c r="I14" s="64" t="s">
        <v>3</v>
      </c>
      <c r="J14" s="47" t="s">
        <v>50</v>
      </c>
    </row>
    <row r="15" spans="2:11">
      <c r="F15" s="5" t="s">
        <v>5</v>
      </c>
      <c r="G15" s="63" t="s">
        <v>69</v>
      </c>
      <c r="H15" s="62"/>
      <c r="I15" s="63" t="s">
        <v>81</v>
      </c>
      <c r="J15" s="48" t="s">
        <v>50</v>
      </c>
    </row>
    <row r="16" spans="2:11">
      <c r="F16" s="9" t="s">
        <v>32</v>
      </c>
      <c r="G16" s="60"/>
      <c r="H16" s="60"/>
      <c r="I16" s="59" t="s">
        <v>82</v>
      </c>
      <c r="J16" s="44" t="s">
        <v>51</v>
      </c>
    </row>
    <row r="17" spans="3:10">
      <c r="C17" s="41"/>
      <c r="F17" s="15" t="s">
        <v>33</v>
      </c>
      <c r="G17" s="25"/>
      <c r="H17" s="25"/>
      <c r="I17" s="25"/>
      <c r="J17" s="49" t="s">
        <v>52</v>
      </c>
    </row>
    <row r="18" spans="3:10">
      <c r="F18" s="16"/>
      <c r="G18" s="26"/>
      <c r="H18" s="26"/>
      <c r="I18" s="26"/>
      <c r="J18" s="45"/>
    </row>
    <row r="19" spans="3:10">
      <c r="F19" s="17"/>
      <c r="G19" s="27"/>
      <c r="H19" s="27"/>
      <c r="I19" s="27"/>
      <c r="J19" s="46"/>
    </row>
    <row r="20" spans="3:10" ht="5.25" customHeight="1">
      <c r="F20" s="37"/>
      <c r="G20" s="38"/>
      <c r="H20" s="38"/>
      <c r="I20" s="38"/>
      <c r="J20" s="38"/>
    </row>
    <row r="21" spans="3:10" ht="14.25" thickBot="1">
      <c r="F21" s="12" t="s">
        <v>27</v>
      </c>
      <c r="G21" s="28">
        <f>SUM(G22:G50)</f>
        <v>165180</v>
      </c>
      <c r="H21" s="28">
        <f t="shared" ref="H21:I21" si="1">SUM(H22:H50)</f>
        <v>146680</v>
      </c>
      <c r="I21" s="28">
        <f t="shared" si="1"/>
        <v>178680</v>
      </c>
      <c r="J21" s="51" t="s">
        <v>54</v>
      </c>
    </row>
    <row r="22" spans="3:10" ht="14.25" thickTop="1">
      <c r="F22" s="8" t="s">
        <v>11</v>
      </c>
      <c r="G22" s="29">
        <v>0</v>
      </c>
      <c r="H22" s="29">
        <v>120000</v>
      </c>
      <c r="I22" s="29">
        <v>120000</v>
      </c>
      <c r="J22" s="52" t="s">
        <v>53</v>
      </c>
    </row>
    <row r="23" spans="3:10">
      <c r="F23" s="6" t="s">
        <v>7</v>
      </c>
      <c r="G23" s="30">
        <v>24000</v>
      </c>
      <c r="H23" s="30" t="s">
        <v>39</v>
      </c>
      <c r="I23" s="30" t="s">
        <v>39</v>
      </c>
      <c r="J23" s="53" t="s">
        <v>55</v>
      </c>
    </row>
    <row r="24" spans="3:10">
      <c r="F24" s="3" t="s">
        <v>10</v>
      </c>
      <c r="G24" s="31">
        <v>2000</v>
      </c>
      <c r="H24" s="31"/>
      <c r="I24" s="31">
        <v>12000</v>
      </c>
      <c r="J24" s="54" t="s">
        <v>56</v>
      </c>
    </row>
    <row r="25" spans="3:10">
      <c r="F25" s="3" t="s">
        <v>8</v>
      </c>
      <c r="G25" s="31">
        <v>26000</v>
      </c>
      <c r="H25" s="31" t="s">
        <v>39</v>
      </c>
      <c r="I25" s="31" t="s">
        <v>39</v>
      </c>
      <c r="J25" s="54" t="s">
        <v>50</v>
      </c>
    </row>
    <row r="26" spans="3:10">
      <c r="F26" s="11" t="s">
        <v>10</v>
      </c>
      <c r="G26" s="32">
        <v>2000</v>
      </c>
      <c r="H26" s="32"/>
      <c r="I26" s="32">
        <v>12000</v>
      </c>
      <c r="J26" s="55" t="s">
        <v>50</v>
      </c>
    </row>
    <row r="27" spans="3:10">
      <c r="F27" s="11" t="s">
        <v>29</v>
      </c>
      <c r="G27" s="32"/>
      <c r="H27" s="32" t="s">
        <v>39</v>
      </c>
      <c r="I27" s="32" t="s">
        <v>39</v>
      </c>
      <c r="J27" s="55" t="s">
        <v>57</v>
      </c>
    </row>
    <row r="28" spans="3:10">
      <c r="F28" s="11" t="s">
        <v>31</v>
      </c>
      <c r="G28" s="32"/>
      <c r="H28" s="32"/>
      <c r="I28" s="32"/>
      <c r="J28" s="55" t="s">
        <v>57</v>
      </c>
    </row>
    <row r="29" spans="3:10">
      <c r="F29" s="4"/>
      <c r="G29" s="33"/>
      <c r="H29" s="33"/>
      <c r="I29" s="33"/>
      <c r="J29" s="56"/>
    </row>
    <row r="30" spans="3:10">
      <c r="F30" s="6" t="s">
        <v>12</v>
      </c>
      <c r="G30" s="30">
        <v>50000</v>
      </c>
      <c r="H30" s="30" t="s">
        <v>39</v>
      </c>
      <c r="I30" s="30" t="s">
        <v>39</v>
      </c>
      <c r="J30" s="53" t="s">
        <v>12</v>
      </c>
    </row>
    <row r="31" spans="3:10">
      <c r="F31" s="13" t="s">
        <v>13</v>
      </c>
      <c r="G31" s="34"/>
      <c r="H31" s="34"/>
      <c r="I31" s="34">
        <v>8000</v>
      </c>
      <c r="J31" s="57" t="s">
        <v>58</v>
      </c>
    </row>
    <row r="32" spans="3:10">
      <c r="F32" s="4" t="s">
        <v>30</v>
      </c>
      <c r="G32" s="33"/>
      <c r="H32" s="33"/>
      <c r="I32" s="33"/>
      <c r="J32" s="56" t="s">
        <v>59</v>
      </c>
    </row>
    <row r="33" spans="6:10">
      <c r="F33" s="6" t="s">
        <v>14</v>
      </c>
      <c r="G33" s="30">
        <v>8000</v>
      </c>
      <c r="H33" s="30" t="s">
        <v>39</v>
      </c>
      <c r="I33" s="30" t="s">
        <v>39</v>
      </c>
      <c r="J33" s="53" t="s">
        <v>60</v>
      </c>
    </row>
    <row r="34" spans="6:10">
      <c r="F34" s="3" t="s">
        <v>15</v>
      </c>
      <c r="G34" s="31">
        <v>5000</v>
      </c>
      <c r="H34" s="31"/>
      <c r="I34" s="31"/>
      <c r="J34" s="54" t="s">
        <v>61</v>
      </c>
    </row>
    <row r="35" spans="6:10">
      <c r="F35" s="4" t="s">
        <v>16</v>
      </c>
      <c r="G35" s="33">
        <v>1500</v>
      </c>
      <c r="H35" s="33"/>
      <c r="I35" s="33"/>
      <c r="J35" s="56" t="s">
        <v>61</v>
      </c>
    </row>
    <row r="36" spans="6:10">
      <c r="F36" s="6" t="s">
        <v>17</v>
      </c>
      <c r="G36" s="30" t="s">
        <v>39</v>
      </c>
      <c r="H36" s="30" t="s">
        <v>39</v>
      </c>
      <c r="I36" s="30" t="s">
        <v>39</v>
      </c>
      <c r="J36" s="53" t="s">
        <v>62</v>
      </c>
    </row>
    <row r="37" spans="6:10">
      <c r="F37" s="3" t="s">
        <v>18</v>
      </c>
      <c r="G37" s="31">
        <v>8000</v>
      </c>
      <c r="H37" s="31">
        <v>8000</v>
      </c>
      <c r="I37" s="31">
        <v>8000</v>
      </c>
      <c r="J37" s="54" t="s">
        <v>61</v>
      </c>
    </row>
    <row r="38" spans="6:10">
      <c r="F38" s="3" t="s">
        <v>19</v>
      </c>
      <c r="G38" s="31">
        <v>20000</v>
      </c>
      <c r="H38" s="31" t="s">
        <v>39</v>
      </c>
      <c r="I38" s="31" t="s">
        <v>39</v>
      </c>
      <c r="J38" s="54" t="s">
        <v>62</v>
      </c>
    </row>
    <row r="39" spans="6:10">
      <c r="F39" s="3" t="s">
        <v>20</v>
      </c>
      <c r="G39" s="31">
        <v>3000</v>
      </c>
      <c r="H39" s="31">
        <v>3000</v>
      </c>
      <c r="I39" s="31">
        <v>3000</v>
      </c>
      <c r="J39" s="54" t="s">
        <v>63</v>
      </c>
    </row>
    <row r="40" spans="6:10">
      <c r="F40" s="4" t="s">
        <v>21</v>
      </c>
      <c r="G40" s="33">
        <v>3000</v>
      </c>
      <c r="H40" s="33">
        <v>3000</v>
      </c>
      <c r="I40" s="33">
        <v>3000</v>
      </c>
      <c r="J40" s="56" t="s">
        <v>64</v>
      </c>
    </row>
    <row r="41" spans="6:10">
      <c r="F41" s="6" t="s">
        <v>73</v>
      </c>
      <c r="G41" s="30">
        <f>1800*2</f>
        <v>3600</v>
      </c>
      <c r="H41" s="30">
        <f t="shared" ref="H41:I41" si="2">1800*2</f>
        <v>3600</v>
      </c>
      <c r="I41" s="30">
        <f t="shared" si="2"/>
        <v>3600</v>
      </c>
      <c r="J41" s="53" t="s">
        <v>65</v>
      </c>
    </row>
    <row r="42" spans="6:10">
      <c r="F42" s="3" t="s">
        <v>74</v>
      </c>
      <c r="G42" s="31">
        <f>840*2</f>
        <v>1680</v>
      </c>
      <c r="H42" s="31">
        <f t="shared" ref="H42:I42" si="3">840*2</f>
        <v>1680</v>
      </c>
      <c r="I42" s="31">
        <f t="shared" si="3"/>
        <v>1680</v>
      </c>
      <c r="J42" s="54" t="s">
        <v>50</v>
      </c>
    </row>
    <row r="43" spans="6:10">
      <c r="F43" s="3" t="s">
        <v>75</v>
      </c>
      <c r="G43" s="31">
        <f>400*2</f>
        <v>800</v>
      </c>
      <c r="H43" s="31">
        <f t="shared" ref="H43:I43" si="4">400*2</f>
        <v>800</v>
      </c>
      <c r="I43" s="31">
        <f t="shared" si="4"/>
        <v>800</v>
      </c>
      <c r="J43" s="54" t="s">
        <v>50</v>
      </c>
    </row>
    <row r="44" spans="6:10">
      <c r="F44" s="3" t="s">
        <v>76</v>
      </c>
      <c r="G44" s="31">
        <f>800*2</f>
        <v>1600</v>
      </c>
      <c r="H44" s="31">
        <f t="shared" ref="H44:I44" si="5">800*2</f>
        <v>1600</v>
      </c>
      <c r="I44" s="31">
        <f t="shared" si="5"/>
        <v>1600</v>
      </c>
      <c r="J44" s="54" t="s">
        <v>50</v>
      </c>
    </row>
    <row r="45" spans="6:10">
      <c r="F45" s="4" t="s">
        <v>26</v>
      </c>
      <c r="G45" s="33"/>
      <c r="H45" s="33"/>
      <c r="I45" s="33"/>
      <c r="J45" s="56" t="s">
        <v>50</v>
      </c>
    </row>
    <row r="46" spans="6:10">
      <c r="F46" s="9" t="s">
        <v>28</v>
      </c>
      <c r="G46" s="35">
        <v>5000</v>
      </c>
      <c r="H46" s="35">
        <v>5000</v>
      </c>
      <c r="I46" s="35">
        <v>5000</v>
      </c>
      <c r="J46" s="58" t="s">
        <v>66</v>
      </c>
    </row>
    <row r="47" spans="6:10">
      <c r="F47" s="6" t="s">
        <v>34</v>
      </c>
      <c r="G47" s="30"/>
      <c r="H47" s="30"/>
      <c r="I47" s="30"/>
      <c r="J47" s="53" t="s">
        <v>67</v>
      </c>
    </row>
    <row r="48" spans="6:10">
      <c r="F48" s="3" t="s">
        <v>34</v>
      </c>
      <c r="G48" s="31"/>
      <c r="H48" s="31"/>
      <c r="I48" s="31"/>
      <c r="J48" s="54" t="s">
        <v>50</v>
      </c>
    </row>
    <row r="49" spans="6:10">
      <c r="F49" s="3" t="s">
        <v>34</v>
      </c>
      <c r="G49" s="31"/>
      <c r="H49" s="31"/>
      <c r="I49" s="31"/>
      <c r="J49" s="54" t="s">
        <v>50</v>
      </c>
    </row>
    <row r="50" spans="6:10">
      <c r="F50" s="4" t="s">
        <v>34</v>
      </c>
      <c r="G50" s="33"/>
      <c r="H50" s="33"/>
      <c r="I50" s="33"/>
      <c r="J50" s="56" t="s">
        <v>50</v>
      </c>
    </row>
    <row r="51" spans="6:10">
      <c r="J51" s="50"/>
    </row>
  </sheetData>
  <mergeCells count="7">
    <mergeCell ref="F17:F19"/>
    <mergeCell ref="J6:J8"/>
    <mergeCell ref="B6:D6"/>
    <mergeCell ref="F6:F8"/>
    <mergeCell ref="G6:G8"/>
    <mergeCell ref="H6:H8"/>
    <mergeCell ref="I6:I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旅行代金比較表</vt:lpstr>
      <vt:lpstr>使用例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2013-06-26T14:48:16Z</dcterms:modified>
</cp:coreProperties>
</file>